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Q:\Production\Départements\73\FILIERES TOURISTIQUES\RANDONNEE\COLLECTIF RANDO\Commission DIFFICULTE\"/>
    </mc:Choice>
  </mc:AlternateContent>
  <xr:revisionPtr revIDLastSave="0" documentId="13_ncr:1_{569B4A07-D32E-4E1D-B035-D3BE950FD7B4}" xr6:coauthVersionLast="47" xr6:coauthVersionMax="47" xr10:uidLastSave="{00000000-0000-0000-0000-000000000000}"/>
  <bookViews>
    <workbookView xWindow="3375" yWindow="3375" windowWidth="25395" windowHeight="11910" xr2:uid="{00000000-000D-0000-FFFF-FFFF00000000}"/>
  </bookViews>
  <sheets>
    <sheet name="Outil de Calcul" sheetId="4" r:id="rId1"/>
    <sheet name="0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 a="1"/>
  <c r="C4" i="4" s="1"/>
  <c r="C7" i="4" l="1" a="1"/>
  <c r="C7" i="4" s="1"/>
  <c r="E9" i="4" a="1"/>
  <c r="E9" i="4" s="1"/>
  <c r="E10" i="4"/>
  <c r="D9" i="4" a="1"/>
  <c r="D9" i="4" s="1"/>
  <c r="D10" i="4"/>
  <c r="C9" i="4" a="1"/>
  <c r="C9" i="4" s="1"/>
  <c r="C8" i="4" a="1"/>
  <c r="C8" i="4" s="1"/>
  <c r="C10" i="4"/>
  <c r="C5" i="4" a="1"/>
  <c r="C5" i="4" s="1"/>
  <c r="E6" i="4" l="1"/>
  <c r="B11" i="4"/>
  <c r="B6" i="4"/>
  <c r="D6" i="4"/>
  <c r="B13" i="4" l="1"/>
  <c r="C13" i="4" s="1"/>
  <c r="B14" i="4" l="1" a="1"/>
  <c r="B14" i="4" s="1"/>
  <c r="C16" i="4"/>
  <c r="B16" i="4" s="1" a="1"/>
  <c r="B1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<sst xmlns="http://schemas.openxmlformats.org/spreadsheetml/2006/main" count="52" uniqueCount="43">
  <si>
    <t>Distance</t>
  </si>
  <si>
    <t>Equipement</t>
  </si>
  <si>
    <t>Fiche Classement Randonnée</t>
  </si>
  <si>
    <t xml:space="preserve">Présence d'obstacles ou d'irregularités </t>
  </si>
  <si>
    <t>0 à 4 km</t>
  </si>
  <si>
    <t>4 à 8 km</t>
  </si>
  <si>
    <t>8 à 12 km</t>
  </si>
  <si>
    <t>Plus de 12 km</t>
  </si>
  <si>
    <t>0 à 300 m</t>
  </si>
  <si>
    <t>300 à 600 m</t>
  </si>
  <si>
    <t>600 à 900 m</t>
  </si>
  <si>
    <t>plus de 900 m</t>
  </si>
  <si>
    <t>Oui</t>
  </si>
  <si>
    <t>Non</t>
  </si>
  <si>
    <t>Absence</t>
  </si>
  <si>
    <t>Fréquent (+ de 25%)</t>
  </si>
  <si>
    <t>Très Fréquent (+ de 50 %)</t>
  </si>
  <si>
    <t>Obstacles ou irrégularités</t>
  </si>
  <si>
    <t>étroit ou déversant</t>
  </si>
  <si>
    <t>Posé des mains</t>
  </si>
  <si>
    <t>O/N</t>
  </si>
  <si>
    <t>Large et plat</t>
  </si>
  <si>
    <t>Cotation aux points</t>
  </si>
  <si>
    <t>Total des points techniques</t>
  </si>
  <si>
    <t>Total des points physiques</t>
  </si>
  <si>
    <t>Total des points</t>
  </si>
  <si>
    <t>Passages vertigineux non équipés</t>
  </si>
  <si>
    <t>Equipement (cables, main courante…)</t>
  </si>
  <si>
    <t>Cotation proposée</t>
  </si>
  <si>
    <t>Cotation finale attribuée</t>
  </si>
  <si>
    <t>Montée</t>
  </si>
  <si>
    <t>Passage raide &gt;30° pendant plus de 15 minutes</t>
  </si>
  <si>
    <t>Difficulté de la montée</t>
  </si>
  <si>
    <t>Sans difficulté particulière</t>
  </si>
  <si>
    <t>Montée continue pendant plus de la moitié de la D+</t>
  </si>
  <si>
    <t>Présence des deux critères</t>
  </si>
  <si>
    <t>Couleur</t>
  </si>
  <si>
    <t>Verte</t>
  </si>
  <si>
    <t>Bleue</t>
  </si>
  <si>
    <t>Rouge</t>
  </si>
  <si>
    <t>Noire</t>
  </si>
  <si>
    <t>Dénivelé</t>
  </si>
  <si>
    <t>Denivelé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</si>
</sst>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2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 applyAlignment="1">
      <alignment horizontal="center"/>
    </xf>
    <xf numFmtId="0" fontId="3" fillId="0" borderId="7" xfId="0" applyFont="1" applyBorder="1"/>
    <xf numFmtId="0" fontId="8" fillId="0" borderId="0" xfId="0" applyFont="1" applyAlignment="1">
      <alignment horizontal="center"/>
    </xf>
    <xf numFmtId="16" fontId="5" fillId="0" borderId="0" xfId="0" applyNumberFormat="1" applyFont="1"/>
    <xf numFmtId="0" fontId="0" fillId="3" borderId="1" xfId="0" applyFill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89A0-CE1D-418D-AD95-7D4ADED52E5E}">
  <dimension ref="A1:H18"/>
  <sheetViews>
    <sheetView tabSelected="1" workbookViewId="0">
      <selection activeCell="B18" sqref="B18"/>
    </sheetView>
  </sheetViews>
  <sheetFormatPr baseColWidth="10" defaultRowHeight="15" x14ac:dyDescent="0.25"/>
  <cols>
    <col min="1" max="1" width="39.85546875" customWidth="1"/>
    <col min="2" max="2" width="24.7109375" style="6" customWidth="1"/>
    <col min="3" max="3" width="4.5703125" style="9" customWidth="1"/>
    <col min="4" max="4" width="11.28515625" style="20" customWidth="1"/>
    <col min="5" max="5" width="10.42578125" style="9" customWidth="1"/>
  </cols>
  <sheetData>
    <row r="1" spans="1:8" s="1" customFormat="1" x14ac:dyDescent="0.25">
      <c r="B1" s="6"/>
      <c r="C1" s="27"/>
      <c r="D1" s="28"/>
      <c r="E1" s="9"/>
    </row>
    <row r="2" spans="1:8" x14ac:dyDescent="0.25">
      <c r="A2" s="3" t="s">
        <v>2</v>
      </c>
      <c r="C2" s="29"/>
      <c r="D2" s="28"/>
    </row>
    <row r="3" spans="1:8" ht="15.75" thickBot="1" x14ac:dyDescent="0.3">
      <c r="C3" s="27"/>
      <c r="D3" s="28"/>
    </row>
    <row r="4" spans="1:8" ht="15.75" thickBot="1" x14ac:dyDescent="0.3">
      <c r="A4" s="4" t="s">
        <v>0</v>
      </c>
      <c r="B4" s="7" t="s">
        <v>5</v>
      </c>
      <c r="C4" s="31" cm="1">
        <f t="array" ref="C4">_xlfn.SWITCH(B4,'0'!A2,1,'0'!A3,2,'0'!A4,3,'0'!A5,4)</f>
        <v>2</v>
      </c>
      <c r="D4" s="28"/>
    </row>
    <row r="5" spans="1:8" ht="15.75" thickBot="1" x14ac:dyDescent="0.3">
      <c r="A5" s="2" t="s">
        <v>41</v>
      </c>
      <c r="B5" s="8" t="s">
        <v>8</v>
      </c>
      <c r="C5" s="31" cm="1">
        <f t="array" ref="C5">_xlfn.SWITCH(B5,'0'!B2,2,'0'!B3,4,'0'!B4,6,'0'!B5,8)</f>
        <v>2</v>
      </c>
      <c r="D5" s="28"/>
      <c r="E5" s="21"/>
    </row>
    <row r="6" spans="1:8" ht="15.75" thickBot="1" x14ac:dyDescent="0.3">
      <c r="A6" s="13" t="s">
        <v>24</v>
      </c>
      <c r="B6" s="14">
        <f>C4+C5</f>
        <v>4</v>
      </c>
      <c r="C6" s="32"/>
      <c r="D6" s="30" t="str">
        <f>IF(C4+C5&gt;7,"Rouge"," ")</f>
        <v xml:space="preserve"> </v>
      </c>
      <c r="E6" s="24">
        <f>IF(C4+C5&gt;7,2,0)</f>
        <v>0</v>
      </c>
    </row>
    <row r="7" spans="1:8" ht="15.75" thickBot="1" x14ac:dyDescent="0.3">
      <c r="A7" s="2" t="s">
        <v>32</v>
      </c>
      <c r="B7" s="22" t="s">
        <v>33</v>
      </c>
      <c r="C7" s="31" cm="1">
        <f t="array" ref="C7">_xlfn.SWITCH(B7,'0'!F2,0,'0'!F3,1,'0'!F4,1,'0'!F5,2)</f>
        <v>0</v>
      </c>
      <c r="D7" s="28"/>
      <c r="E7" s="23"/>
    </row>
    <row r="8" spans="1:8" ht="15.75" thickBot="1" x14ac:dyDescent="0.3">
      <c r="A8" s="5" t="s">
        <v>3</v>
      </c>
      <c r="B8" s="8" t="s">
        <v>14</v>
      </c>
      <c r="C8" s="31" cm="1">
        <f t="array" ref="C8">_xlfn.SWITCH(B8,'0'!D2,0,'0'!D3,1,'0'!D4,2)</f>
        <v>0</v>
      </c>
      <c r="D8" s="28"/>
      <c r="E8" s="23"/>
    </row>
    <row r="9" spans="1:8" ht="15.75" thickBot="1" x14ac:dyDescent="0.3">
      <c r="A9" s="2" t="s">
        <v>27</v>
      </c>
      <c r="B9" s="8" t="s">
        <v>14</v>
      </c>
      <c r="C9" s="31" cm="1">
        <f t="array" ref="C9">_xlfn.SWITCH(B9,'0'!E2,0,'0'!E3,1,'0'!E4,2,'0'!E5,3)</f>
        <v>0</v>
      </c>
      <c r="D9" s="30" t="str" cm="1">
        <f t="array" ref="D9">_xlfn.SWITCH(B9,'0'!E3,"Bleue",'0'!E4,"Rouge",'0'!E5,"Noire",'0'!E2," ")</f>
        <v xml:space="preserve"> </v>
      </c>
      <c r="E9" s="24" cm="1">
        <f t="array" ref="E9">_xlfn.SWITCH(B9,'0'!E3,1,'0'!E4,2,'0'!E5,3,0)</f>
        <v>0</v>
      </c>
      <c r="H9" s="10"/>
    </row>
    <row r="10" spans="1:8" ht="15.75" thickBot="1" x14ac:dyDescent="0.3">
      <c r="A10" s="2" t="s">
        <v>26</v>
      </c>
      <c r="B10" s="8" t="s">
        <v>13</v>
      </c>
      <c r="C10" s="31">
        <f>IF(B10="Oui",1,0)</f>
        <v>0</v>
      </c>
      <c r="D10" s="30" t="str">
        <f>IF(B10="Oui","Rouge"," ")</f>
        <v xml:space="preserve"> </v>
      </c>
      <c r="E10" s="25">
        <f>IF(B10="Oui",2,0)</f>
        <v>0</v>
      </c>
    </row>
    <row r="11" spans="1:8" ht="15.75" thickBot="1" x14ac:dyDescent="0.3">
      <c r="A11" s="13" t="s">
        <v>23</v>
      </c>
      <c r="B11" s="14">
        <f>SUM(C7:C10)</f>
        <v>0</v>
      </c>
      <c r="C11" s="27"/>
      <c r="D11" s="28"/>
    </row>
    <row r="12" spans="1:8" ht="15.75" thickBot="1" x14ac:dyDescent="0.3">
      <c r="B12" s="9"/>
      <c r="C12" s="27"/>
      <c r="D12" s="28"/>
    </row>
    <row r="13" spans="1:8" x14ac:dyDescent="0.25">
      <c r="A13" s="15" t="s">
        <v>25</v>
      </c>
      <c r="B13" s="16">
        <f>B6+B11</f>
        <v>4</v>
      </c>
      <c r="C13" s="27">
        <f>INT(B13/5.01)</f>
        <v>0</v>
      </c>
      <c r="D13" s="28"/>
    </row>
    <row r="14" spans="1:8" ht="15.75" thickBot="1" x14ac:dyDescent="0.3">
      <c r="A14" s="17" t="s">
        <v>22</v>
      </c>
      <c r="B14" s="18" t="str" cm="1">
        <f t="array" ref="B14">_xlfn.SWITCH(C13,0,"verte",0,"Verte",1,"Bleue",2,"Rouge",3,"Noire")</f>
        <v>verte</v>
      </c>
      <c r="C14" s="27"/>
      <c r="D14" s="28"/>
    </row>
    <row r="15" spans="1:8" ht="15.75" thickBot="1" x14ac:dyDescent="0.3">
      <c r="C15" s="27"/>
      <c r="D15" s="28"/>
    </row>
    <row r="16" spans="1:8" ht="15.75" thickBot="1" x14ac:dyDescent="0.3">
      <c r="A16" s="11" t="s">
        <v>28</v>
      </c>
      <c r="B16" s="12" t="str" cm="1">
        <f t="array" ref="B16">_xlfn.SWITCH(C16,0,"Verte",1,"Bleue",2,"Rouge",3,"Noire")</f>
        <v>Verte</v>
      </c>
      <c r="C16" s="27">
        <f>MAX(E6,E9,E10,C13)</f>
        <v>0</v>
      </c>
      <c r="D16" s="28"/>
    </row>
    <row r="17" spans="1:4" ht="15.75" thickBot="1" x14ac:dyDescent="0.3">
      <c r="C17" s="27"/>
      <c r="D17" s="28"/>
    </row>
    <row r="18" spans="1:4" ht="15.75" thickBot="1" x14ac:dyDescent="0.3">
      <c r="A18" s="19" t="s">
        <v>29</v>
      </c>
      <c r="B18" s="26" t="s">
        <v>40</v>
      </c>
      <c r="C18" s="27"/>
      <c r="D18" s="2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E9252D1-21A2-47D8-A8B1-4FEBBFF38A35}">
          <x14:formula1>
            <xm:f>'0'!$A$2:$A$5</xm:f>
          </x14:formula1>
          <xm:sqref>B4</xm:sqref>
        </x14:dataValidation>
        <x14:dataValidation type="list" allowBlank="1" showInputMessage="1" showErrorMessage="1" xr:uid="{D14F9076-FF27-4882-8F95-4057495C5A93}">
          <x14:formula1>
            <xm:f>'0'!$B$2:$B$5</xm:f>
          </x14:formula1>
          <xm:sqref>B5</xm:sqref>
        </x14:dataValidation>
        <x14:dataValidation type="list" allowBlank="1" showInputMessage="1" showErrorMessage="1" xr:uid="{597CC901-149E-42B2-83CF-ABE8EAABCA89}">
          <x14:formula1>
            <xm:f>'0'!$C$2:$C$3</xm:f>
          </x14:formula1>
          <xm:sqref>B10</xm:sqref>
        </x14:dataValidation>
        <x14:dataValidation type="list" allowBlank="1" showInputMessage="1" showErrorMessage="1" xr:uid="{CCC7EF9A-7D12-487D-AA5C-21E6FF14CCCE}">
          <x14:formula1>
            <xm:f>'0'!$D$2:$D$4</xm:f>
          </x14:formula1>
          <xm:sqref>B8</xm:sqref>
        </x14:dataValidation>
        <x14:dataValidation type="list" allowBlank="1" showInputMessage="1" showErrorMessage="1" xr:uid="{E2C59670-4446-483B-934B-22E06BCBB11A}">
          <x14:formula1>
            <xm:f>'0'!$E$2:$E$5</xm:f>
          </x14:formula1>
          <xm:sqref>B9</xm:sqref>
        </x14:dataValidation>
        <x14:dataValidation type="list" allowBlank="1" showErrorMessage="1" promptTitle="Montée" prompt="Sélectionnez les caractéristiques de la montée" xr:uid="{AF90051B-539F-476B-9ACC-C54453282470}">
          <x14:formula1>
            <xm:f>'0'!$F$2:$F$5</xm:f>
          </x14:formula1>
          <xm:sqref>B7</xm:sqref>
        </x14:dataValidation>
        <x14:dataValidation type="list" allowBlank="1" showInputMessage="1" showErrorMessage="1" xr:uid="{24265D8F-8A6F-40FE-B8BE-AF025DBC2A0B}">
          <x14:formula1>
            <xm:f>'0'!$G$2:$G$5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98DB-565C-42F6-977D-9214B8260D48}">
  <dimension ref="A1:G5"/>
  <sheetViews>
    <sheetView workbookViewId="0">
      <selection activeCell="C3" sqref="C3"/>
    </sheetView>
  </sheetViews>
  <sheetFormatPr baseColWidth="10" defaultRowHeight="15" x14ac:dyDescent="0.25"/>
  <cols>
    <col min="1" max="1" width="16.140625" customWidth="1"/>
    <col min="2" max="2" width="13" customWidth="1"/>
    <col min="3" max="3" width="17.5703125" customWidth="1"/>
    <col min="4" max="4" width="25.28515625" customWidth="1"/>
    <col min="5" max="5" width="21.140625" customWidth="1"/>
    <col min="6" max="6" width="47.7109375" customWidth="1"/>
    <col min="7" max="7" width="13.5703125" customWidth="1"/>
  </cols>
  <sheetData>
    <row r="1" spans="1:7" x14ac:dyDescent="0.25">
      <c r="A1" t="s">
        <v>0</v>
      </c>
      <c r="B1" t="s">
        <v>42</v>
      </c>
      <c r="C1" t="s">
        <v>20</v>
      </c>
      <c r="D1" t="s">
        <v>17</v>
      </c>
      <c r="E1" t="s">
        <v>1</v>
      </c>
      <c r="F1" t="s">
        <v>30</v>
      </c>
      <c r="G1" t="s">
        <v>36</v>
      </c>
    </row>
    <row r="2" spans="1:7" x14ac:dyDescent="0.25">
      <c r="A2" t="s">
        <v>4</v>
      </c>
      <c r="B2" t="s">
        <v>8</v>
      </c>
      <c r="C2" t="s">
        <v>12</v>
      </c>
      <c r="D2" t="s">
        <v>14</v>
      </c>
      <c r="E2" t="s">
        <v>14</v>
      </c>
      <c r="F2" t="s">
        <v>33</v>
      </c>
      <c r="G2" t="s">
        <v>37</v>
      </c>
    </row>
    <row r="3" spans="1:7" x14ac:dyDescent="0.25">
      <c r="A3" t="s">
        <v>5</v>
      </c>
      <c r="B3" t="s">
        <v>9</v>
      </c>
      <c r="C3" t="s">
        <v>13</v>
      </c>
      <c r="D3" t="s">
        <v>15</v>
      </c>
      <c r="E3" t="s">
        <v>21</v>
      </c>
      <c r="F3" t="s">
        <v>34</v>
      </c>
      <c r="G3" t="s">
        <v>38</v>
      </c>
    </row>
    <row r="4" spans="1:7" x14ac:dyDescent="0.25">
      <c r="A4" t="s">
        <v>6</v>
      </c>
      <c r="B4" t="s">
        <v>10</v>
      </c>
      <c r="D4" t="s">
        <v>16</v>
      </c>
      <c r="E4" t="s">
        <v>18</v>
      </c>
      <c r="F4" t="s">
        <v>31</v>
      </c>
      <c r="G4" t="s">
        <v>39</v>
      </c>
    </row>
    <row r="5" spans="1:7" x14ac:dyDescent="0.25">
      <c r="A5" t="s">
        <v>7</v>
      </c>
      <c r="B5" t="s">
        <v>11</v>
      </c>
      <c r="E5" t="s">
        <v>19</v>
      </c>
      <c r="F5" t="s">
        <v>35</v>
      </c>
      <c r="G5" t="s">
        <v>40</v>
      </c>
    </row>
  </sheetData>
  <sheetProtection algorithmName="SHA-512" hashValue="vjyF7LVX+xlmos1S1Aa5D8Uq1q6InfB+LHFum/5oEO7DtXKDCSgFAew60A2cySuPDBn9artMWp49QdftW6OEHQ==" saltValue="e8HmTErmvr9S4gDGNYMHa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C50FA7-99B2-41B4-862F-7ACB212691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Outil de Calcul</vt:lpstr>
      <vt:lpstr>0</vt:lpstr>
    </vt:vector>
  </TitlesOfParts>
  <Company>CD74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BROCHOT Alexis</dc:creator>
  <cp:lastModifiedBy>Pascal PERROUD</cp:lastModifiedBy>
  <cp:lastPrinted>2020-12-16T15:23:17Z</cp:lastPrinted>
  <dcterms:created xsi:type="dcterms:W3CDTF">2020-12-08T13:59:24Z</dcterms:created>
  <dcterms:modified xsi:type="dcterms:W3CDTF">2021-06-21T07:41:11Z</dcterms:modified>
</cp:coreProperties>
</file>